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2.156\共有\人事課共有\00 新　行革関係\【民間委託】\①公の施設(指定管理）\新電力\11_各外郭団体作成入札資料★\社会福祉事業団\01107 人事課→事業団\"/>
    </mc:Choice>
  </mc:AlternateContent>
  <xr:revisionPtr revIDLastSave="0" documentId="13_ncr:1_{61313548-0458-4D25-953A-7A5397BE58F2}" xr6:coauthVersionLast="36" xr6:coauthVersionMax="36" xr10:uidLastSave="{00000000-0000-0000-0000-000000000000}"/>
  <bookViews>
    <workbookView xWindow="0" yWindow="0" windowWidth="19200" windowHeight="11070" xr2:uid="{00000000-000D-0000-FFFF-FFFF00000000}"/>
  </bookViews>
  <sheets>
    <sheet name="入札内訳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3" l="1"/>
  <c r="F24" i="3"/>
  <c r="C21" i="3"/>
  <c r="F21" i="3"/>
  <c r="H21" i="3"/>
  <c r="J21" i="3"/>
  <c r="K19" i="3"/>
  <c r="K17" i="3"/>
  <c r="K15" i="3"/>
  <c r="K13" i="3"/>
  <c r="K11" i="3"/>
  <c r="K9" i="3"/>
  <c r="J9" i="3"/>
  <c r="F19" i="3"/>
  <c r="F9" i="3"/>
  <c r="K21" i="3" l="1"/>
  <c r="J20" i="3" l="1"/>
  <c r="J19" i="3"/>
  <c r="J18" i="3"/>
  <c r="J17" i="3"/>
  <c r="F17" i="3"/>
  <c r="J16" i="3"/>
  <c r="J15" i="3"/>
  <c r="F15" i="3"/>
  <c r="J14" i="3"/>
  <c r="J13" i="3"/>
  <c r="F13" i="3"/>
  <c r="J12" i="3"/>
  <c r="J11" i="3"/>
  <c r="F11" i="3"/>
  <c r="J10" i="3"/>
</calcChain>
</file>

<file path=xl/sharedStrings.xml><?xml version="1.0" encoding="utf-8"?>
<sst xmlns="http://schemas.openxmlformats.org/spreadsheetml/2006/main" count="56" uniqueCount="46">
  <si>
    <t>No.</t>
    <phoneticPr fontId="1"/>
  </si>
  <si>
    <t>施設名称</t>
    <rPh sb="0" eb="2">
      <t>シセツ</t>
    </rPh>
    <rPh sb="2" eb="4">
      <t>メイショウ</t>
    </rPh>
    <phoneticPr fontId="1"/>
  </si>
  <si>
    <t>基本料金</t>
    <rPh sb="0" eb="2">
      <t>キホン</t>
    </rPh>
    <rPh sb="2" eb="4">
      <t>リョウキン</t>
    </rPh>
    <phoneticPr fontId="1"/>
  </si>
  <si>
    <t>力率
（％）</t>
    <rPh sb="0" eb="2">
      <t>リキリツ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</si>
  <si>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</si>
  <si>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a</t>
    <phoneticPr fontId="1"/>
  </si>
  <si>
    <t>b</t>
    <phoneticPr fontId="1"/>
  </si>
  <si>
    <t>c</t>
    <phoneticPr fontId="1"/>
  </si>
  <si>
    <t>d=a×ｂ(（１８５－ｃ）/100)×１２</t>
    <phoneticPr fontId="1"/>
  </si>
  <si>
    <t>e</t>
    <phoneticPr fontId="1"/>
  </si>
  <si>
    <t>f</t>
    <phoneticPr fontId="1"/>
  </si>
  <si>
    <t>h=e×ｆ</t>
    <phoneticPr fontId="1"/>
  </si>
  <si>
    <t>i=d+ｈ</t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</si>
  <si>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</si>
  <si>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</si>
  <si>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総　計</t>
    <rPh sb="0" eb="1">
      <t>ソウ</t>
    </rPh>
    <rPh sb="2" eb="3">
      <t>ケイ</t>
    </rPh>
    <phoneticPr fontId="1"/>
  </si>
  <si>
    <t>・・・①</t>
    <phoneticPr fontId="1"/>
  </si>
  <si>
    <t>・・・③</t>
    <phoneticPr fontId="1"/>
  </si>
  <si>
    <t>【入札内訳書】</t>
    <rPh sb="1" eb="3">
      <t>ニュウサツ</t>
    </rPh>
    <rPh sb="3" eb="6">
      <t>ウチワケショ</t>
    </rPh>
    <phoneticPr fontId="1"/>
  </si>
  <si>
    <t>会社名：</t>
    <rPh sb="0" eb="2">
      <t>カイシャ</t>
    </rPh>
    <rPh sb="2" eb="3">
      <t>メイ</t>
    </rPh>
    <phoneticPr fontId="1"/>
  </si>
  <si>
    <t>（留意事項）</t>
    <phoneticPr fontId="1"/>
  </si>
  <si>
    <t>※小数点以下切上げ （税抜）</t>
    <phoneticPr fontId="1"/>
  </si>
  <si>
    <t>・・・②（税込）</t>
    <phoneticPr fontId="1"/>
  </si>
  <si>
    <t>単価（円/kW)
※小数点以下第２位迄記入</t>
    <rPh sb="0" eb="2">
      <t>タンカ</t>
    </rPh>
    <rPh sb="3" eb="4">
      <t>エン</t>
    </rPh>
    <rPh sb="10" eb="13">
      <t>ショウスウテン</t>
    </rPh>
    <rPh sb="13" eb="15">
      <t>イカ</t>
    </rPh>
    <rPh sb="15" eb="16">
      <t>ダイ</t>
    </rPh>
    <rPh sb="17" eb="18">
      <t>イ</t>
    </rPh>
    <rPh sb="18" eb="19">
      <t>マデ</t>
    </rPh>
    <rPh sb="19" eb="21">
      <t>キニュウ</t>
    </rPh>
    <phoneticPr fontId="1"/>
  </si>
  <si>
    <t>基本料金（円）
※小数点以下第３位切捨て</t>
    <rPh sb="0" eb="2">
      <t>キホン</t>
    </rPh>
    <rPh sb="2" eb="4">
      <t>リョウキン</t>
    </rPh>
    <rPh sb="5" eb="6">
      <t>エン</t>
    </rPh>
    <rPh sb="9" eb="12">
      <t>ショウスウテン</t>
    </rPh>
    <rPh sb="12" eb="14">
      <t>イカ</t>
    </rPh>
    <rPh sb="14" eb="15">
      <t>ダイ</t>
    </rPh>
    <rPh sb="16" eb="17">
      <t>イ</t>
    </rPh>
    <rPh sb="17" eb="18">
      <t>キ</t>
    </rPh>
    <rPh sb="18" eb="19">
      <t>ス</t>
    </rPh>
    <phoneticPr fontId="1"/>
  </si>
  <si>
    <t>予定電力量
（ｋWh)</t>
    <rPh sb="0" eb="2">
      <t>ヨテイ</t>
    </rPh>
    <rPh sb="2" eb="4">
      <t>デンリョク</t>
    </rPh>
    <rPh sb="4" eb="5">
      <t>リョウ</t>
    </rPh>
    <phoneticPr fontId="1"/>
  </si>
  <si>
    <t>単価（円/kWｈ)
※小数点以下第２位迄記入</t>
    <rPh sb="0" eb="2">
      <t>タンカ</t>
    </rPh>
    <rPh sb="3" eb="4">
      <t>エン</t>
    </rPh>
    <rPh sb="11" eb="14">
      <t>ショウスウテン</t>
    </rPh>
    <rPh sb="14" eb="16">
      <t>イカ</t>
    </rPh>
    <rPh sb="16" eb="17">
      <t>ダイ</t>
    </rPh>
    <rPh sb="18" eb="19">
      <t>イ</t>
    </rPh>
    <rPh sb="19" eb="20">
      <t>マデ</t>
    </rPh>
    <rPh sb="20" eb="22">
      <t>キニュウ</t>
    </rPh>
    <phoneticPr fontId="1"/>
  </si>
  <si>
    <t>電力量料金（円）
※小数点以下第３位切捨て</t>
    <rPh sb="6" eb="7">
      <t>エン</t>
    </rPh>
    <rPh sb="13" eb="15">
      <t>イカ</t>
    </rPh>
    <phoneticPr fontId="1"/>
  </si>
  <si>
    <t>合　計（円）
※小数点以下第３位切捨て</t>
    <rPh sb="0" eb="1">
      <t>ゴウ</t>
    </rPh>
    <rPh sb="2" eb="3">
      <t>ケイ</t>
    </rPh>
    <rPh sb="4" eb="5">
      <t>エン</t>
    </rPh>
    <rPh sb="11" eb="13">
      <t>イカ</t>
    </rPh>
    <phoneticPr fontId="1"/>
  </si>
  <si>
    <t>予定契約電力
(kW)</t>
    <rPh sb="0" eb="2">
      <t>ヨテイ</t>
    </rPh>
    <rPh sb="2" eb="4">
      <t>ケイヤク</t>
    </rPh>
    <rPh sb="4" eb="6">
      <t>デンリョク</t>
    </rPh>
    <phoneticPr fontId="1"/>
  </si>
  <si>
    <t>※着色以外のセルには絶対に入力しないでください。（計算式が消えてしまいます。）</t>
    <rPh sb="1" eb="3">
      <t>チャクショク</t>
    </rPh>
    <rPh sb="3" eb="5">
      <t>イガイ</t>
    </rPh>
    <rPh sb="10" eb="12">
      <t>ゼッタイ</t>
    </rPh>
    <rPh sb="13" eb="15">
      <t>ニュウリョク</t>
    </rPh>
    <rPh sb="25" eb="27">
      <t>ケイサン</t>
    </rPh>
    <rPh sb="27" eb="28">
      <t>シキ</t>
    </rPh>
    <rPh sb="29" eb="30">
      <t>キ</t>
    </rPh>
    <phoneticPr fontId="1"/>
  </si>
  <si>
    <t xml:space="preserve">※①を小数点以下切捨て </t>
    <phoneticPr fontId="1"/>
  </si>
  <si>
    <t>※契約期間における予定平均力率は１００％とします。</t>
    <phoneticPr fontId="1"/>
  </si>
  <si>
    <t>※入力項目（基本料金単価（ｂ欄）及び電力量料金単価（f欄））は、小数点以下第２位まで記入してください。</t>
    <rPh sb="1" eb="3">
      <t>ニュウリョク</t>
    </rPh>
    <rPh sb="3" eb="5">
      <t>コウモク</t>
    </rPh>
    <phoneticPr fontId="1"/>
  </si>
  <si>
    <t>※基本料金（ｄ欄）・電力量料金（h欄）・合計（i欄）は、計算後、小数点以下第３位切捨てとなっています。</t>
    <phoneticPr fontId="1"/>
  </si>
  <si>
    <t>※着色のセルに入力すると、自動で計算されます。下段③の金額を入札書に記入してください。</t>
    <rPh sb="1" eb="3">
      <t>チャクショク</t>
    </rPh>
    <rPh sb="7" eb="9">
      <t>ニュウリョク</t>
    </rPh>
    <rPh sb="13" eb="15">
      <t>ジドウ</t>
    </rPh>
    <rPh sb="16" eb="18">
      <t>ケイサン</t>
    </rPh>
    <rPh sb="23" eb="25">
      <t>ゲダン</t>
    </rPh>
    <rPh sb="27" eb="29">
      <t>キンガク</t>
    </rPh>
    <rPh sb="30" eb="32">
      <t>ニュウサツ</t>
    </rPh>
    <rPh sb="32" eb="33">
      <t>ショ</t>
    </rPh>
    <rPh sb="34" eb="36">
      <t>キニュウ</t>
    </rPh>
    <phoneticPr fontId="1"/>
  </si>
  <si>
    <t xml:space="preserve">記入金額 = ②×100/110 = </t>
    <rPh sb="0" eb="2">
      <t>キニュウ</t>
    </rPh>
    <rPh sb="2" eb="4">
      <t>キンガク</t>
    </rPh>
    <phoneticPr fontId="1"/>
  </si>
  <si>
    <t>※入札書記入額は、計算後、小数点以下を切上げとなっています。</t>
    <phoneticPr fontId="1"/>
  </si>
  <si>
    <t>※入札書と内訳書には、必ず入札書に押印する印鑑と同一の印鑑により「割り印」してください。</t>
    <rPh sb="11" eb="12">
      <t>カナラ</t>
    </rPh>
    <rPh sb="24" eb="26">
      <t>ドウイツ</t>
    </rPh>
    <rPh sb="27" eb="29">
      <t>インカン</t>
    </rPh>
    <phoneticPr fontId="1"/>
  </si>
  <si>
    <t>松山市児童発達支援センターひまわり園</t>
    <rPh sb="0" eb="2">
      <t>マツヤマ</t>
    </rPh>
    <rPh sb="2" eb="3">
      <t>シ</t>
    </rPh>
    <rPh sb="3" eb="9">
      <t>ジドウハッタツシエン</t>
    </rPh>
    <rPh sb="17" eb="18">
      <t>エン</t>
    </rPh>
    <phoneticPr fontId="1"/>
  </si>
  <si>
    <t>松山市久枝なかよしふれあいセンター</t>
    <rPh sb="0" eb="3">
      <t>マツヤマシ</t>
    </rPh>
    <rPh sb="3" eb="5">
      <t>ヒサエダ</t>
    </rPh>
    <phoneticPr fontId="1"/>
  </si>
  <si>
    <t>松山市畑寺福祉センター</t>
    <rPh sb="0" eb="3">
      <t>マツヤマシ</t>
    </rPh>
    <rPh sb="3" eb="5">
      <t>ハタデラ</t>
    </rPh>
    <rPh sb="5" eb="7">
      <t>フクシ</t>
    </rPh>
    <phoneticPr fontId="1"/>
  </si>
  <si>
    <t>松山市湯山福祉センター</t>
    <rPh sb="0" eb="3">
      <t>マツヤマシ</t>
    </rPh>
    <rPh sb="3" eb="5">
      <t>ユヤマ</t>
    </rPh>
    <rPh sb="5" eb="7">
      <t>フクシ</t>
    </rPh>
    <phoneticPr fontId="1"/>
  </si>
  <si>
    <t>松山市はなみずきセンター</t>
    <rPh sb="0" eb="3">
      <t>マツヤマシ</t>
    </rPh>
    <phoneticPr fontId="1"/>
  </si>
  <si>
    <t>松山市北条児童センター・保健センター北条分室</t>
    <rPh sb="0" eb="2">
      <t>マツヤマ</t>
    </rPh>
    <rPh sb="2" eb="3">
      <t>シ</t>
    </rPh>
    <rPh sb="3" eb="5">
      <t>ホウジョウ</t>
    </rPh>
    <rPh sb="5" eb="7">
      <t>ジドウ</t>
    </rPh>
    <rPh sb="12" eb="14">
      <t>ホケン</t>
    </rPh>
    <rPh sb="18" eb="20">
      <t>ホウジョウ</t>
    </rPh>
    <rPh sb="20" eb="22">
      <t>ブンシツ</t>
    </rPh>
    <phoneticPr fontId="1"/>
  </si>
  <si>
    <t>件名：松山市児童発達支援センターひまわり園外５施設で使用する電気の調達</t>
    <rPh sb="3" eb="5">
      <t>マツヤマ</t>
    </rPh>
    <rPh sb="5" eb="6">
      <t>シ</t>
    </rPh>
    <rPh sb="6" eb="12">
      <t>ジドウハッタツシエン</t>
    </rPh>
    <rPh sb="20" eb="21">
      <t>エン</t>
    </rPh>
    <rPh sb="21" eb="22">
      <t>ガイ</t>
    </rPh>
    <rPh sb="23" eb="25">
      <t>シセツ</t>
    </rPh>
    <rPh sb="30" eb="32">
      <t>デンキ</t>
    </rPh>
    <rPh sb="33" eb="35">
      <t>チョウタツ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</si>
</sst>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3" fontId="0" fillId="0" borderId="1" xfId="0" applyNumberFormat="1" applyFill="1" applyBorder="1" applyAlignment="1">
      <alignment horizontal="right" vertical="center" shrinkToFit="1"/>
    </xf>
    <xf numFmtId="4" fontId="0" fillId="0" borderId="1" xfId="0" applyNumberForma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" fontId="0" fillId="2" borderId="1" xfId="0" applyNumberFormat="1" applyFill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4" fontId="0" fillId="0" borderId="2" xfId="0" applyNumberFormat="1" applyBorder="1" applyAlignment="1">
      <alignment horizontal="right" vertical="center" shrinkToFit="1"/>
    </xf>
    <xf numFmtId="4" fontId="0" fillId="0" borderId="3" xfId="0" applyNumberFormat="1" applyBorder="1" applyAlignment="1">
      <alignment horizontal="right" vertical="center" shrinkToFit="1"/>
    </xf>
    <xf numFmtId="0" fontId="0" fillId="0" borderId="9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" fontId="0" fillId="0" borderId="2" xfId="0" applyNumberFormat="1" applyBorder="1" applyAlignment="1">
      <alignment horizontal="right" vertical="center" shrinkToFit="1"/>
    </xf>
    <xf numFmtId="3" fontId="0" fillId="0" borderId="3" xfId="0" applyNumberFormat="1" applyBorder="1" applyAlignment="1">
      <alignment horizontal="right" vertical="center" shrinkToFit="1"/>
    </xf>
    <xf numFmtId="3" fontId="0" fillId="0" borderId="4" xfId="0" applyNumberFormat="1" applyBorder="1" applyAlignment="1">
      <alignment horizontal="center" vertical="center" shrinkToFit="1"/>
    </xf>
    <xf numFmtId="3" fontId="0" fillId="0" borderId="6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4" fontId="0" fillId="0" borderId="2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3" xfId="0" applyNumberFormat="1" applyFill="1" applyBorder="1" applyAlignment="1">
      <alignment horizontal="right" vertical="center" shrinkToFit="1"/>
    </xf>
    <xf numFmtId="4" fontId="0" fillId="2" borderId="4" xfId="0" applyNumberFormat="1" applyFill="1" applyBorder="1" applyAlignment="1" applyProtection="1">
      <alignment horizontal="right" vertical="center" shrinkToFit="1"/>
      <protection locked="0"/>
    </xf>
    <xf numFmtId="4" fontId="0" fillId="2" borderId="6" xfId="0" applyNumberFormat="1" applyFill="1" applyBorder="1" applyAlignment="1" applyProtection="1">
      <alignment horizontal="right" vertical="center" shrinkToFit="1"/>
      <protection locked="0"/>
    </xf>
    <xf numFmtId="4" fontId="0" fillId="0" borderId="1" xfId="0" applyNumberForma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23</xdr:row>
      <xdr:rowOff>152400</xdr:rowOff>
    </xdr:from>
    <xdr:to>
      <xdr:col>7</xdr:col>
      <xdr:colOff>828675</xdr:colOff>
      <xdr:row>23</xdr:row>
      <xdr:rowOff>152400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105525" y="5619750"/>
          <a:ext cx="7239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9"/>
  <sheetViews>
    <sheetView tabSelected="1" view="pageBreakPreview" zoomScaleNormal="100" zoomScaleSheetLayoutView="100" workbookViewId="0">
      <selection activeCell="B3" sqref="B3:H3"/>
    </sheetView>
  </sheetViews>
  <sheetFormatPr defaultRowHeight="13.5" x14ac:dyDescent="0.15"/>
  <cols>
    <col min="1" max="1" width="4.125" customWidth="1"/>
    <col min="2" max="2" width="21" customWidth="1"/>
    <col min="3" max="4" width="11.875" customWidth="1"/>
    <col min="5" max="5" width="6.125" customWidth="1"/>
    <col min="6" max="6" width="15.25" customWidth="1"/>
    <col min="7" max="9" width="11.875" customWidth="1"/>
    <col min="10" max="10" width="16.25" customWidth="1"/>
    <col min="11" max="11" width="17.25" customWidth="1"/>
    <col min="12" max="12" width="6.375" customWidth="1"/>
    <col min="13" max="13" width="3.875" customWidth="1"/>
  </cols>
  <sheetData>
    <row r="1" spans="1:13" ht="14.25" customHeight="1" x14ac:dyDescent="0.15">
      <c r="B1" s="5"/>
      <c r="C1" s="5"/>
      <c r="D1" s="5"/>
      <c r="E1" s="66" t="s">
        <v>18</v>
      </c>
      <c r="F1" s="66"/>
      <c r="G1" s="66"/>
      <c r="H1" s="14"/>
      <c r="I1" s="5"/>
      <c r="J1" s="5"/>
      <c r="K1" s="5"/>
      <c r="L1" s="5"/>
    </row>
    <row r="2" spans="1:13" ht="7.5" customHeight="1" x14ac:dyDescent="0.15">
      <c r="A2" s="6"/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8"/>
    </row>
    <row r="3" spans="1:13" ht="25.5" customHeight="1" x14ac:dyDescent="0.15">
      <c r="A3" s="6"/>
      <c r="B3" s="67" t="s">
        <v>45</v>
      </c>
      <c r="C3" s="67"/>
      <c r="D3" s="67"/>
      <c r="E3" s="67"/>
      <c r="F3" s="67"/>
      <c r="G3" s="67"/>
      <c r="H3" s="67"/>
      <c r="I3" s="64" t="s">
        <v>19</v>
      </c>
      <c r="J3" s="64"/>
      <c r="K3" s="64"/>
      <c r="L3" s="64"/>
      <c r="M3" s="8"/>
    </row>
    <row r="4" spans="1:13" s="8" customFormat="1" ht="14.25" customHeight="1" x14ac:dyDescent="0.15">
      <c r="A4" s="20" t="s">
        <v>35</v>
      </c>
      <c r="B4" s="20"/>
      <c r="C4" s="20"/>
      <c r="D4" s="20"/>
      <c r="E4" s="20"/>
      <c r="F4" s="20"/>
      <c r="G4" s="20"/>
      <c r="H4" s="20"/>
      <c r="I4" s="65"/>
      <c r="J4" s="65"/>
      <c r="K4" s="65"/>
      <c r="L4" s="65"/>
    </row>
    <row r="5" spans="1:13" ht="8.2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3" ht="15.75" customHeight="1" x14ac:dyDescent="0.15">
      <c r="A6" s="50" t="s">
        <v>0</v>
      </c>
      <c r="B6" s="50" t="s">
        <v>1</v>
      </c>
      <c r="C6" s="50" t="s">
        <v>2</v>
      </c>
      <c r="D6" s="50"/>
      <c r="E6" s="50"/>
      <c r="F6" s="50"/>
      <c r="G6" s="50" t="s">
        <v>4</v>
      </c>
      <c r="H6" s="50"/>
      <c r="I6" s="50"/>
      <c r="J6" s="50"/>
      <c r="K6" s="68" t="s">
        <v>28</v>
      </c>
    </row>
    <row r="7" spans="1:13" ht="34.5" customHeight="1" x14ac:dyDescent="0.15">
      <c r="A7" s="50"/>
      <c r="B7" s="50"/>
      <c r="C7" s="22" t="s">
        <v>29</v>
      </c>
      <c r="D7" s="11" t="s">
        <v>23</v>
      </c>
      <c r="E7" s="17" t="s">
        <v>3</v>
      </c>
      <c r="F7" s="1" t="s">
        <v>24</v>
      </c>
      <c r="G7" s="70" t="s">
        <v>25</v>
      </c>
      <c r="H7" s="70"/>
      <c r="I7" s="1" t="s">
        <v>26</v>
      </c>
      <c r="J7" s="1" t="s">
        <v>27</v>
      </c>
      <c r="K7" s="69"/>
    </row>
    <row r="8" spans="1:13" ht="15.75" customHeight="1" x14ac:dyDescent="0.15">
      <c r="A8" s="50"/>
      <c r="B8" s="50"/>
      <c r="C8" s="16" t="s">
        <v>5</v>
      </c>
      <c r="D8" s="12" t="s">
        <v>6</v>
      </c>
      <c r="E8" s="16" t="s">
        <v>7</v>
      </c>
      <c r="F8" s="16" t="s">
        <v>8</v>
      </c>
      <c r="G8" s="50" t="s">
        <v>9</v>
      </c>
      <c r="H8" s="50"/>
      <c r="I8" s="16" t="s">
        <v>10</v>
      </c>
      <c r="J8" s="16" t="s">
        <v>11</v>
      </c>
      <c r="K8" s="2" t="s">
        <v>12</v>
      </c>
    </row>
    <row r="9" spans="1:13" ht="18" customHeight="1" x14ac:dyDescent="0.15">
      <c r="A9" s="44">
        <v>1</v>
      </c>
      <c r="B9" s="61" t="s">
        <v>39</v>
      </c>
      <c r="C9" s="53">
        <v>100</v>
      </c>
      <c r="D9" s="55"/>
      <c r="E9" s="53">
        <v>100</v>
      </c>
      <c r="F9" s="57">
        <f>ROUNDDOWN(C9*D9*((185-E9)/100)*12,2)</f>
        <v>0</v>
      </c>
      <c r="G9" s="13" t="s">
        <v>13</v>
      </c>
      <c r="H9" s="18">
        <v>38100</v>
      </c>
      <c r="I9" s="24"/>
      <c r="J9" s="19">
        <f>ROUNDDOWN(H9*I9,2)</f>
        <v>0</v>
      </c>
      <c r="K9" s="48">
        <f>ROUNDDOWN(F9+J9+J10,2)</f>
        <v>0</v>
      </c>
    </row>
    <row r="10" spans="1:13" ht="18" customHeight="1" x14ac:dyDescent="0.15">
      <c r="A10" s="45"/>
      <c r="B10" s="62"/>
      <c r="C10" s="54"/>
      <c r="D10" s="63"/>
      <c r="E10" s="54"/>
      <c r="F10" s="57"/>
      <c r="G10" s="13" t="s">
        <v>14</v>
      </c>
      <c r="H10" s="18">
        <v>87100</v>
      </c>
      <c r="I10" s="24"/>
      <c r="J10" s="19">
        <f t="shared" ref="J10:J20" si="0">ROUNDDOWN(H10*I10,2)</f>
        <v>0</v>
      </c>
      <c r="K10" s="49"/>
    </row>
    <row r="11" spans="1:13" ht="18" customHeight="1" x14ac:dyDescent="0.15">
      <c r="A11" s="50">
        <v>2</v>
      </c>
      <c r="B11" s="61" t="s">
        <v>40</v>
      </c>
      <c r="C11" s="53">
        <v>90</v>
      </c>
      <c r="D11" s="55"/>
      <c r="E11" s="53">
        <v>100</v>
      </c>
      <c r="F11" s="57">
        <f t="shared" ref="F11" si="1">ROUNDDOWN(C11*D11*((185-E11)/100)*12,2)</f>
        <v>0</v>
      </c>
      <c r="G11" s="13" t="s">
        <v>13</v>
      </c>
      <c r="H11" s="18">
        <v>61800</v>
      </c>
      <c r="I11" s="24"/>
      <c r="J11" s="19">
        <f t="shared" si="0"/>
        <v>0</v>
      </c>
      <c r="K11" s="48">
        <f>ROUNDDOWN(F11+J11+J12,2)</f>
        <v>0</v>
      </c>
    </row>
    <row r="12" spans="1:13" ht="18" customHeight="1" x14ac:dyDescent="0.15">
      <c r="A12" s="50"/>
      <c r="B12" s="62"/>
      <c r="C12" s="54"/>
      <c r="D12" s="56"/>
      <c r="E12" s="54"/>
      <c r="F12" s="57"/>
      <c r="G12" s="13" t="s">
        <v>14</v>
      </c>
      <c r="H12" s="18">
        <v>133900</v>
      </c>
      <c r="I12" s="24"/>
      <c r="J12" s="19">
        <f t="shared" si="0"/>
        <v>0</v>
      </c>
      <c r="K12" s="49"/>
    </row>
    <row r="13" spans="1:13" ht="18" customHeight="1" x14ac:dyDescent="0.15">
      <c r="A13" s="44">
        <v>3</v>
      </c>
      <c r="B13" s="61" t="s">
        <v>41</v>
      </c>
      <c r="C13" s="53">
        <v>141</v>
      </c>
      <c r="D13" s="55"/>
      <c r="E13" s="53">
        <v>100</v>
      </c>
      <c r="F13" s="57">
        <f t="shared" ref="F13" si="2">ROUNDDOWN(C13*D13*((185-E13)/100)*12,2)</f>
        <v>0</v>
      </c>
      <c r="G13" s="13" t="s">
        <v>13</v>
      </c>
      <c r="H13" s="18">
        <v>74900</v>
      </c>
      <c r="I13" s="24"/>
      <c r="J13" s="19">
        <f t="shared" si="0"/>
        <v>0</v>
      </c>
      <c r="K13" s="48">
        <f>ROUNDDOWN(F13+J13+J14,2)</f>
        <v>0</v>
      </c>
    </row>
    <row r="14" spans="1:13" ht="18" customHeight="1" x14ac:dyDescent="0.15">
      <c r="A14" s="45"/>
      <c r="B14" s="62"/>
      <c r="C14" s="54"/>
      <c r="D14" s="56"/>
      <c r="E14" s="54"/>
      <c r="F14" s="57"/>
      <c r="G14" s="13" t="s">
        <v>14</v>
      </c>
      <c r="H14" s="18">
        <v>157000</v>
      </c>
      <c r="I14" s="24"/>
      <c r="J14" s="19">
        <f t="shared" si="0"/>
        <v>0</v>
      </c>
      <c r="K14" s="49"/>
    </row>
    <row r="15" spans="1:13" ht="18" customHeight="1" x14ac:dyDescent="0.15">
      <c r="A15" s="50">
        <v>4</v>
      </c>
      <c r="B15" s="59" t="s">
        <v>42</v>
      </c>
      <c r="C15" s="53">
        <v>42</v>
      </c>
      <c r="D15" s="55"/>
      <c r="E15" s="53">
        <v>100</v>
      </c>
      <c r="F15" s="57">
        <f t="shared" ref="F15" si="3">ROUNDDOWN(C15*D15*((185-E15)/100)*12,2)</f>
        <v>0</v>
      </c>
      <c r="G15" s="13" t="s">
        <v>13</v>
      </c>
      <c r="H15" s="18">
        <v>19000</v>
      </c>
      <c r="I15" s="24"/>
      <c r="J15" s="19">
        <f t="shared" si="0"/>
        <v>0</v>
      </c>
      <c r="K15" s="48">
        <f>ROUNDDOWN(F15+J15+J16,2)</f>
        <v>0</v>
      </c>
    </row>
    <row r="16" spans="1:13" ht="18" customHeight="1" x14ac:dyDescent="0.15">
      <c r="A16" s="50"/>
      <c r="B16" s="60"/>
      <c r="C16" s="54"/>
      <c r="D16" s="56"/>
      <c r="E16" s="54"/>
      <c r="F16" s="57"/>
      <c r="G16" s="13" t="s">
        <v>14</v>
      </c>
      <c r="H16" s="18">
        <v>42000</v>
      </c>
      <c r="I16" s="24"/>
      <c r="J16" s="19">
        <f t="shared" si="0"/>
        <v>0</v>
      </c>
      <c r="K16" s="49"/>
    </row>
    <row r="17" spans="1:12" ht="18" customHeight="1" x14ac:dyDescent="0.15">
      <c r="A17" s="44">
        <v>5</v>
      </c>
      <c r="B17" s="58" t="s">
        <v>43</v>
      </c>
      <c r="C17" s="53">
        <v>60</v>
      </c>
      <c r="D17" s="55"/>
      <c r="E17" s="53">
        <v>100</v>
      </c>
      <c r="F17" s="57">
        <f t="shared" ref="F17" si="4">ROUNDDOWN(C17*D17*((185-E17)/100)*12,2)</f>
        <v>0</v>
      </c>
      <c r="G17" s="13" t="s">
        <v>13</v>
      </c>
      <c r="H17" s="18">
        <v>43700</v>
      </c>
      <c r="I17" s="24"/>
      <c r="J17" s="19">
        <f t="shared" si="0"/>
        <v>0</v>
      </c>
      <c r="K17" s="48">
        <f>ROUNDDOWN(F17+J17+J18,2)</f>
        <v>0</v>
      </c>
    </row>
    <row r="18" spans="1:12" ht="18" customHeight="1" x14ac:dyDescent="0.15">
      <c r="A18" s="45"/>
      <c r="B18" s="52"/>
      <c r="C18" s="54"/>
      <c r="D18" s="56"/>
      <c r="E18" s="54"/>
      <c r="F18" s="57"/>
      <c r="G18" s="13" t="s">
        <v>14</v>
      </c>
      <c r="H18" s="18">
        <v>78700</v>
      </c>
      <c r="I18" s="24"/>
      <c r="J18" s="19">
        <f t="shared" si="0"/>
        <v>0</v>
      </c>
      <c r="K18" s="49"/>
    </row>
    <row r="19" spans="1:12" ht="18" customHeight="1" x14ac:dyDescent="0.15">
      <c r="A19" s="50">
        <v>6</v>
      </c>
      <c r="B19" s="51" t="s">
        <v>44</v>
      </c>
      <c r="C19" s="53">
        <v>39</v>
      </c>
      <c r="D19" s="55"/>
      <c r="E19" s="53">
        <v>100</v>
      </c>
      <c r="F19" s="57">
        <f>ROUNDDOWN(C19*D19*((185-E19)/100)*12,2)</f>
        <v>0</v>
      </c>
      <c r="G19" s="13" t="s">
        <v>13</v>
      </c>
      <c r="H19" s="18">
        <v>14500</v>
      </c>
      <c r="I19" s="24"/>
      <c r="J19" s="19">
        <f t="shared" si="0"/>
        <v>0</v>
      </c>
      <c r="K19" s="48">
        <f>ROUNDDOWN(F19+J19+J20,2)</f>
        <v>0</v>
      </c>
    </row>
    <row r="20" spans="1:12" ht="18" customHeight="1" x14ac:dyDescent="0.15">
      <c r="A20" s="50"/>
      <c r="B20" s="52"/>
      <c r="C20" s="54"/>
      <c r="D20" s="56"/>
      <c r="E20" s="54"/>
      <c r="F20" s="57"/>
      <c r="G20" s="13" t="s">
        <v>14</v>
      </c>
      <c r="H20" s="18">
        <v>32900</v>
      </c>
      <c r="I20" s="24"/>
      <c r="J20" s="19">
        <f t="shared" si="0"/>
        <v>0</v>
      </c>
      <c r="K20" s="49"/>
    </row>
    <row r="21" spans="1:12" ht="11.25" customHeight="1" x14ac:dyDescent="0.15">
      <c r="A21" s="36" t="s">
        <v>15</v>
      </c>
      <c r="B21" s="37"/>
      <c r="C21" s="40">
        <f>SUM(C9:C20)</f>
        <v>472</v>
      </c>
      <c r="D21" s="42"/>
      <c r="E21" s="40"/>
      <c r="F21" s="28">
        <f>SUM(F9:F20)</f>
        <v>0</v>
      </c>
      <c r="G21" s="44"/>
      <c r="H21" s="40">
        <f>SUM(H9:H20)</f>
        <v>783600</v>
      </c>
      <c r="I21" s="40"/>
      <c r="J21" s="28">
        <f>SUM(J9:J20)</f>
        <v>0</v>
      </c>
      <c r="K21" s="28">
        <f>SUM(F21+J21)</f>
        <v>0</v>
      </c>
      <c r="L21" s="46" t="s">
        <v>16</v>
      </c>
    </row>
    <row r="22" spans="1:12" ht="11.25" customHeight="1" x14ac:dyDescent="0.15">
      <c r="A22" s="38"/>
      <c r="B22" s="39"/>
      <c r="C22" s="41"/>
      <c r="D22" s="43"/>
      <c r="E22" s="41"/>
      <c r="F22" s="29"/>
      <c r="G22" s="45"/>
      <c r="H22" s="41"/>
      <c r="I22" s="41"/>
      <c r="J22" s="29"/>
      <c r="K22" s="29"/>
      <c r="L22" s="47"/>
    </row>
    <row r="23" spans="1:12" ht="7.5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L23" s="25"/>
    </row>
    <row r="24" spans="1:12" ht="21.75" customHeight="1" x14ac:dyDescent="0.15">
      <c r="A24" s="15"/>
      <c r="B24" s="15"/>
      <c r="C24" s="15"/>
      <c r="D24" s="23"/>
      <c r="E24" s="3" t="s">
        <v>31</v>
      </c>
      <c r="F24" s="21">
        <f>ROUNDDOWN(K21,0)</f>
        <v>0</v>
      </c>
      <c r="G24" s="30" t="s">
        <v>22</v>
      </c>
      <c r="H24" s="31"/>
      <c r="I24" s="32" t="s">
        <v>36</v>
      </c>
      <c r="J24" s="33"/>
      <c r="K24" s="4">
        <f>ROUNDUP(F24*100/110,0)</f>
        <v>0</v>
      </c>
      <c r="L24" s="25" t="s">
        <v>17</v>
      </c>
    </row>
    <row r="25" spans="1:12" ht="13.5" customHeight="1" x14ac:dyDescent="0.15">
      <c r="A25" s="34" t="s">
        <v>20</v>
      </c>
      <c r="B25" s="34"/>
      <c r="C25" s="15"/>
      <c r="D25" s="15"/>
      <c r="E25" s="35"/>
      <c r="F25" s="35"/>
      <c r="G25" s="15"/>
      <c r="H25" s="15"/>
      <c r="I25" s="15"/>
      <c r="J25" s="15"/>
      <c r="K25" s="3" t="s">
        <v>21</v>
      </c>
    </row>
    <row r="26" spans="1:12" ht="13.5" customHeight="1" x14ac:dyDescent="0.15">
      <c r="A26" s="34" t="s">
        <v>30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3.5" customHeight="1" x14ac:dyDescent="0.15">
      <c r="A27" s="34" t="s">
        <v>32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3.5" customHeight="1" x14ac:dyDescent="0.15">
      <c r="A28" s="26" t="s">
        <v>33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3.5" customHeight="1" x14ac:dyDescent="0.15">
      <c r="A29" s="26" t="s">
        <v>34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3.5" customHeight="1" x14ac:dyDescent="0.15">
      <c r="A30" s="26" t="s">
        <v>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x14ac:dyDescent="0.15">
      <c r="A31" s="27" t="s">
        <v>38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1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1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1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1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1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1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1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1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1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</sheetData>
  <mergeCells count="73">
    <mergeCell ref="I3:L4"/>
    <mergeCell ref="E1:G1"/>
    <mergeCell ref="B3:H3"/>
    <mergeCell ref="A6:A8"/>
    <mergeCell ref="B6:B8"/>
    <mergeCell ref="C6:F6"/>
    <mergeCell ref="G6:J6"/>
    <mergeCell ref="K6:K7"/>
    <mergeCell ref="G7:H7"/>
    <mergeCell ref="G8:H8"/>
    <mergeCell ref="E11:E12"/>
    <mergeCell ref="F11:F12"/>
    <mergeCell ref="K11:K12"/>
    <mergeCell ref="A9:A10"/>
    <mergeCell ref="B9:B10"/>
    <mergeCell ref="C9:C10"/>
    <mergeCell ref="D9:D10"/>
    <mergeCell ref="E9:E10"/>
    <mergeCell ref="F9:F10"/>
    <mergeCell ref="K9:K10"/>
    <mergeCell ref="A11:A12"/>
    <mergeCell ref="B11:B12"/>
    <mergeCell ref="C11:C12"/>
    <mergeCell ref="D11:D12"/>
    <mergeCell ref="K13:K14"/>
    <mergeCell ref="A15:A16"/>
    <mergeCell ref="B15:B16"/>
    <mergeCell ref="C15:C16"/>
    <mergeCell ref="D15:D16"/>
    <mergeCell ref="E15:E16"/>
    <mergeCell ref="F15:F16"/>
    <mergeCell ref="K15:K16"/>
    <mergeCell ref="A13:A14"/>
    <mergeCell ref="B13:B14"/>
    <mergeCell ref="C13:C14"/>
    <mergeCell ref="D13:D14"/>
    <mergeCell ref="E13:E14"/>
    <mergeCell ref="F13:F14"/>
    <mergeCell ref="K17:K18"/>
    <mergeCell ref="A19:A20"/>
    <mergeCell ref="B19:B20"/>
    <mergeCell ref="C19:C20"/>
    <mergeCell ref="D19:D20"/>
    <mergeCell ref="E19:E20"/>
    <mergeCell ref="F19:F20"/>
    <mergeCell ref="K19:K20"/>
    <mergeCell ref="A17:A18"/>
    <mergeCell ref="B17:B18"/>
    <mergeCell ref="C17:C18"/>
    <mergeCell ref="D17:D18"/>
    <mergeCell ref="E17:E18"/>
    <mergeCell ref="F17:F18"/>
    <mergeCell ref="J21:J22"/>
    <mergeCell ref="L21:L22"/>
    <mergeCell ref="A28:L28"/>
    <mergeCell ref="H21:H22"/>
    <mergeCell ref="A26:L26"/>
    <mergeCell ref="A29:L29"/>
    <mergeCell ref="A30:L30"/>
    <mergeCell ref="A31:L31"/>
    <mergeCell ref="K21:K22"/>
    <mergeCell ref="G24:H24"/>
    <mergeCell ref="I24:J24"/>
    <mergeCell ref="A25:B25"/>
    <mergeCell ref="E25:F25"/>
    <mergeCell ref="A27:L27"/>
    <mergeCell ref="A21:B22"/>
    <mergeCell ref="C21:C22"/>
    <mergeCell ref="D21:D22"/>
    <mergeCell ref="E21:E22"/>
    <mergeCell ref="F21:F22"/>
    <mergeCell ref="G21:G22"/>
    <mergeCell ref="I21:I22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matsuyamashi</dc:creator>
  <cp:lastModifiedBy>人事課</cp:lastModifiedBy>
  <cp:lastPrinted>2019-08-08T02:24:18Z</cp:lastPrinted>
  <dcterms:created xsi:type="dcterms:W3CDTF">2016-07-07T05:59:26Z</dcterms:created>
  <dcterms:modified xsi:type="dcterms:W3CDTF">2019-11-07T02:15:37Z</dcterms:modified>
</cp:coreProperties>
</file>